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paul/Downloads/"/>
    </mc:Choice>
  </mc:AlternateContent>
  <xr:revisionPtr revIDLastSave="0" documentId="13_ncr:1_{4AE007F2-8BC5-DA4E-AE68-7E460508CA2D}" xr6:coauthVersionLast="36" xr6:coauthVersionMax="45" xr10:uidLastSave="{00000000-0000-0000-0000-000000000000}"/>
  <bookViews>
    <workbookView xWindow="740" yWindow="980" windowWidth="24140" windowHeight="1702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L6" i="1" l="1"/>
  <c r="L7" i="1" s="1"/>
  <c r="L5" i="1"/>
  <c r="L4" i="1"/>
  <c r="G2" i="1"/>
  <c r="G10" i="1" l="1"/>
  <c r="G9" i="1"/>
  <c r="G6" i="1"/>
  <c r="G5" i="1"/>
  <c r="G4" i="1"/>
  <c r="F10" i="1"/>
  <c r="L10" i="1" s="1"/>
  <c r="F9" i="1"/>
  <c r="L9" i="1" s="1"/>
  <c r="L11" i="1" s="1"/>
  <c r="L13" i="1" s="1"/>
  <c r="F6" i="1"/>
  <c r="F5" i="1"/>
  <c r="F4" i="1"/>
  <c r="J4" i="1" l="1"/>
  <c r="K4" i="1"/>
  <c r="J5" i="1"/>
  <c r="K5" i="1"/>
  <c r="J6" i="1"/>
  <c r="J7" i="1" s="1"/>
  <c r="K6" i="1"/>
  <c r="J9" i="1"/>
  <c r="K9" i="1"/>
  <c r="K11" i="1" s="1"/>
  <c r="K10" i="1"/>
  <c r="J10" i="1"/>
  <c r="J11" i="1"/>
  <c r="I9" i="1"/>
  <c r="I11" i="1" s="1"/>
  <c r="I10" i="1"/>
  <c r="I6" i="1"/>
  <c r="I4" i="1"/>
  <c r="I5" i="1"/>
  <c r="H6" i="1"/>
  <c r="H5" i="1"/>
  <c r="H4" i="1"/>
  <c r="H10" i="1"/>
  <c r="H9" i="1"/>
  <c r="H11" i="1" s="1"/>
  <c r="K7" i="1" l="1"/>
  <c r="K13" i="1" s="1"/>
  <c r="I7" i="1"/>
  <c r="I13" i="1" s="1"/>
  <c r="J13" i="1"/>
  <c r="H7" i="1"/>
  <c r="H13" i="1" s="1"/>
</calcChain>
</file>

<file path=xl/sharedStrings.xml><?xml version="1.0" encoding="utf-8"?>
<sst xmlns="http://schemas.openxmlformats.org/spreadsheetml/2006/main" count="27" uniqueCount="20">
  <si>
    <t>Date Incurred M/D/Y</t>
  </si>
  <si>
    <t>Reme- diated</t>
  </si>
  <si>
    <t>Unplanned - incurred during development</t>
  </si>
  <si>
    <t>Payment gateway needs to be refactored to reduce code duplication (arch/impl)</t>
  </si>
  <si>
    <t>N</t>
  </si>
  <si>
    <t>Code missing unit tests for Doohickey thingamy</t>
  </si>
  <si>
    <t>Card Store needs to be split into own microservice</t>
  </si>
  <si>
    <t>Planned - Conscious or Tactically Delayed before development</t>
  </si>
  <si>
    <t>Activate iOS side of Payment Flutter app (Note: throughput drops slightly after remediation of this)</t>
  </si>
  <si>
    <t>Azure &amp; GoogleCloud in addition to AWS for deployment
 - driven by future client requirements</t>
  </si>
  <si>
    <t>Monthy compoud-ing interest</t>
  </si>
  <si>
    <t>Total Technical Debt (average developer days)</t>
  </si>
  <si>
    <t>Total Planned Debt  (average developer days)</t>
  </si>
  <si>
    <t>Total Unplanned Debt  (average developer days)</t>
  </si>
  <si>
    <t>Cost to Remdiate when incurred</t>
  </si>
  <si>
    <t>Cost to Remedite one year on</t>
  </si>
  <si>
    <t>COMPOUNDING TECHNICAL DEBT BAKLOG ITEMS</t>
  </si>
  <si>
    <t xml:space="preserve">Cost to Remdiate as at end of </t>
  </si>
  <si>
    <t>Whole Months to today</t>
  </si>
  <si>
    <t>Cost to Remdiate 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</si>
</sst>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&quot;-&quot;mmm&quot;-&quot;yyyy"/>
    <numFmt numFmtId="165" formatCode="m/d/yyyy"/>
    <numFmt numFmtId="166" formatCode="&quot;$&quot;#,##0"/>
    <numFmt numFmtId="169" formatCode="yyyy"/>
  </numFmts>
  <fonts count="10" x14ac:knownFonts="1">
    <font>
      <sz val="10"/>
      <color rgb="FF000000"/>
      <name val="Arial"/>
    </font>
    <font>
      <sz val="10"/>
      <color theme="1"/>
      <name val="Arial"/>
    </font>
    <font>
      <sz val="10"/>
      <color rgb="FFFFFFFF"/>
      <name val="Arial"/>
    </font>
    <font>
      <b/>
      <sz val="10"/>
      <color rgb="FFFFFFFF"/>
      <name val="Arial"/>
    </font>
    <font>
      <b/>
      <sz val="9"/>
      <color rgb="FF000000"/>
      <name val="Arial"/>
    </font>
    <font>
      <sz val="9"/>
      <color rgb="FF000000"/>
      <name val="Arial"/>
    </font>
    <font>
      <sz val="10"/>
      <color theme="0"/>
      <name val="Arial"/>
      <family val="2"/>
    </font>
    <font>
      <b/>
      <sz val="10"/>
      <color rgb="FFFFFFFF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75A22"/>
        <bgColor rgb="FFB75A22"/>
      </patternFill>
    </fill>
    <fill>
      <patternFill patternType="solid">
        <fgColor rgb="FFFF0000"/>
        <bgColor rgb="FFFF0000"/>
      </patternFill>
    </fill>
    <fill>
      <patternFill patternType="solid">
        <fgColor rgb="FFEBB18F"/>
        <bgColor rgb="FFEBB18F"/>
      </patternFill>
    </fill>
    <fill>
      <patternFill patternType="solid">
        <fgColor rgb="FFFCE4D6"/>
        <bgColor rgb="FFFCE4D6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 applyAlignment="1"/>
    <xf numFmtId="0" fontId="4" fillId="4" borderId="0" xfId="0" applyFont="1" applyFill="1" applyAlignment="1"/>
    <xf numFmtId="0" fontId="1" fillId="4" borderId="0" xfId="0" applyFont="1" applyFill="1" applyAlignment="1"/>
    <xf numFmtId="0" fontId="5" fillId="0" borderId="0" xfId="0" applyFont="1" applyAlignment="1"/>
    <xf numFmtId="16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1" fillId="5" borderId="0" xfId="0" applyNumberFormat="1" applyFont="1" applyFill="1" applyAlignment="1"/>
    <xf numFmtId="166" fontId="1" fillId="5" borderId="0" xfId="0" applyNumberFormat="1" applyFont="1" applyFill="1" applyAlignment="1"/>
    <xf numFmtId="165" fontId="1" fillId="4" borderId="0" xfId="0" applyNumberFormat="1" applyFont="1" applyFill="1" applyAlignment="1"/>
    <xf numFmtId="4" fontId="1" fillId="4" borderId="0" xfId="0" applyNumberFormat="1" applyFont="1" applyFill="1" applyAlignment="1"/>
    <xf numFmtId="166" fontId="1" fillId="4" borderId="0" xfId="0" applyNumberFormat="1" applyFont="1" applyFill="1" applyAlignment="1"/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horizontal="right"/>
    </xf>
    <xf numFmtId="165" fontId="1" fillId="0" borderId="0" xfId="0" applyNumberFormat="1" applyFont="1" applyAlignment="1"/>
    <xf numFmtId="4" fontId="1" fillId="0" borderId="0" xfId="0" applyNumberFormat="1" applyFont="1" applyAlignment="1"/>
    <xf numFmtId="166" fontId="1" fillId="0" borderId="0" xfId="0" applyNumberFormat="1" applyFont="1" applyAlignment="1"/>
    <xf numFmtId="0" fontId="1" fillId="0" borderId="0" xfId="0" applyFont="1" applyAlignment="1"/>
    <xf numFmtId="0" fontId="0" fillId="0" borderId="0" xfId="0" applyFont="1" applyAlignment="1">
      <alignment wrapText="1"/>
    </xf>
    <xf numFmtId="164" fontId="2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right" wrapText="1"/>
    </xf>
    <xf numFmtId="0" fontId="7" fillId="2" borderId="0" xfId="0" applyFont="1" applyFill="1" applyAlignment="1">
      <alignment horizontal="right" wrapText="1"/>
    </xf>
    <xf numFmtId="0" fontId="0" fillId="0" borderId="0" xfId="0"/>
    <xf numFmtId="0" fontId="8" fillId="4" borderId="0" xfId="0" applyFont="1" applyFill="1" applyAlignment="1"/>
    <xf numFmtId="0" fontId="9" fillId="0" borderId="0" xfId="0" applyFont="1" applyAlignment="1"/>
    <xf numFmtId="0" fontId="7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3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right" wrapText="1"/>
    </xf>
    <xf numFmtId="0" fontId="7" fillId="3" borderId="0" xfId="0" applyFont="1" applyFill="1" applyAlignment="1">
      <alignment horizontal="right" wrapText="1"/>
    </xf>
    <xf numFmtId="169" fontId="6" fillId="6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Unplanned Tech debt</a:t>
            </a:r>
            <a:r>
              <a:rPr lang="en-US" baseline="0"/>
              <a:t> - days to remediate at EOY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Payment gateway needs to be refactored to reduce code duplication (arch/impl)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Sheet1!$I$2:$L$2</c:f>
              <c:numCache>
                <c:formatCode>yyyy</c:formatCode>
                <c:ptCount val="4"/>
                <c:pt idx="0">
                  <c:v>44926.999988425923</c:v>
                </c:pt>
                <c:pt idx="1">
                  <c:v>45291.999988425923</c:v>
                </c:pt>
                <c:pt idx="2">
                  <c:v>45657.999988425923</c:v>
                </c:pt>
                <c:pt idx="3">
                  <c:v>46022.999988425923</c:v>
                </c:pt>
              </c:numCache>
            </c:numRef>
          </c:cat>
          <c:val>
            <c:numRef>
              <c:f>Sheet1!$I$4:$L$4</c:f>
              <c:numCache>
                <c:formatCode>#,##0.00</c:formatCode>
                <c:ptCount val="4"/>
                <c:pt idx="0">
                  <c:v>9.9408841095942577</c:v>
                </c:pt>
                <c:pt idx="1">
                  <c:v>24.852210273994398</c:v>
                </c:pt>
                <c:pt idx="2">
                  <c:v>62.130525685007868</c:v>
                </c:pt>
                <c:pt idx="3">
                  <c:v>155.32631421257437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BB-394D-83F2-6D9408E0E269}"/>
            </c:ext>
          </c:extLst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Code missing unit tests for Doohickey thingamy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Sheet1!$I$2:$L$2</c:f>
              <c:numCache>
                <c:formatCode>yyyy</c:formatCode>
                <c:ptCount val="4"/>
                <c:pt idx="0">
                  <c:v>44926.999988425923</c:v>
                </c:pt>
                <c:pt idx="1">
                  <c:v>45291.999988425923</c:v>
                </c:pt>
                <c:pt idx="2">
                  <c:v>45657.999988425923</c:v>
                </c:pt>
                <c:pt idx="3">
                  <c:v>46022.999988425923</c:v>
                </c:pt>
              </c:numCache>
            </c:numRef>
          </c:cat>
          <c:val>
            <c:numRef>
              <c:f>Sheet1!$I$5:$L$5</c:f>
              <c:numCache>
                <c:formatCode>#,##0.00</c:formatCode>
                <c:ptCount val="4"/>
                <c:pt idx="0">
                  <c:v>7.6586166921678007</c:v>
                </c:pt>
                <c:pt idx="1">
                  <c:v>8.9350528075293525</c:v>
                </c:pt>
                <c:pt idx="2">
                  <c:v>10.42422827545121</c:v>
                </c:pt>
                <c:pt idx="3">
                  <c:v>12.16159965469342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BB-394D-83F2-6D9408E0E269}"/>
            </c:ext>
          </c:extLst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Card Store needs to be split into own microservice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Sheet1!$I$2:$L$2</c:f>
              <c:numCache>
                <c:formatCode>yyyy</c:formatCode>
                <c:ptCount val="4"/>
                <c:pt idx="0">
                  <c:v>44926.999988425923</c:v>
                </c:pt>
                <c:pt idx="1">
                  <c:v>45291.999988425923</c:v>
                </c:pt>
                <c:pt idx="2">
                  <c:v>45657.999988425923</c:v>
                </c:pt>
                <c:pt idx="3">
                  <c:v>46022.999988425923</c:v>
                </c:pt>
              </c:numCache>
            </c:numRef>
          </c:cat>
          <c:val>
            <c:numRef>
              <c:f>Sheet1!$I$6:$L$6</c:f>
              <c:numCache>
                <c:formatCode>#,##0.00</c:formatCode>
                <c:ptCount val="4"/>
                <c:pt idx="0">
                  <c:v>18.905408076584035</c:v>
                </c:pt>
                <c:pt idx="1">
                  <c:v>21.268584086158594</c:v>
                </c:pt>
                <c:pt idx="2">
                  <c:v>23.927157096930163</c:v>
                </c:pt>
                <c:pt idx="3">
                  <c:v>26.918051734048397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BB-394D-83F2-6D9408E0E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708831"/>
        <c:axId val="51851279"/>
      </c:areaChart>
      <c:dateAx>
        <c:axId val="301708831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51279"/>
        <c:crosses val="autoZero"/>
        <c:auto val="1"/>
        <c:lblOffset val="100"/>
        <c:baseTimeUnit val="years"/>
      </c:dateAx>
      <c:valAx>
        <c:axId val="51851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7088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Planned Tech debt</a:t>
            </a:r>
            <a:r>
              <a:rPr lang="en-US" baseline="0"/>
              <a:t> - days to </a:t>
            </a:r>
            <a:r>
              <a:rPr lang="en-US" sz="1400" b="0" i="0" u="none" strike="noStrike" baseline="0">
                <a:effectLst/>
              </a:rPr>
              <a:t>remediate</a:t>
            </a:r>
            <a:r>
              <a:rPr lang="en-US" sz="1400" b="0" i="0" u="none" strike="noStrike" baseline="0"/>
              <a:t> </a:t>
            </a:r>
            <a:r>
              <a:rPr lang="en-US" baseline="0"/>
              <a:t> at EOY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Sheet1!$A$9</c:f>
              <c:strCache>
                <c:ptCount val="1"/>
                <c:pt idx="0">
                  <c:v>Activate iOS side of Payment Flutter app (Note: throughput drops slightly after remediation of this)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Sheet1!$I$2:$L$2</c:f>
              <c:numCache>
                <c:formatCode>yyyy</c:formatCode>
                <c:ptCount val="4"/>
                <c:pt idx="0">
                  <c:v>44926.999988425923</c:v>
                </c:pt>
                <c:pt idx="1">
                  <c:v>45291.999988425923</c:v>
                </c:pt>
                <c:pt idx="2">
                  <c:v>45657.999988425923</c:v>
                </c:pt>
                <c:pt idx="3">
                  <c:v>46022.999988425923</c:v>
                </c:pt>
              </c:numCache>
            </c:numRef>
          </c:cat>
          <c:val>
            <c:numRef>
              <c:f>Sheet1!$I$9:$L$9</c:f>
              <c:numCache>
                <c:formatCode>#,##0.00</c:formatCode>
                <c:ptCount val="4"/>
                <c:pt idx="0">
                  <c:v>28.32433974538506</c:v>
                </c:pt>
                <c:pt idx="1">
                  <c:v>65.145981415403782</c:v>
                </c:pt>
                <c:pt idx="2">
                  <c:v>149.83575725777041</c:v>
                </c:pt>
                <c:pt idx="3">
                  <c:v>344.62224169825794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9-5242-A6FE-9EEDA070D19B}"/>
            </c:ext>
          </c:extLst>
        </c:ser>
        <c:ser>
          <c:idx val="1"/>
          <c:order val="1"/>
          <c:tx>
            <c:strRef>
              <c:f>Sheet1!$A$10</c:f>
              <c:strCache>
                <c:ptCount val="1"/>
                <c:pt idx="0">
                  <c:v>Azure &amp; GoogleCloud in addition to AWS for deployment
 - driven by future client requirements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Sheet1!$I$2:$L$2</c:f>
              <c:numCache>
                <c:formatCode>yyyy</c:formatCode>
                <c:ptCount val="4"/>
                <c:pt idx="0">
                  <c:v>44926.999988425923</c:v>
                </c:pt>
                <c:pt idx="1">
                  <c:v>45291.999988425923</c:v>
                </c:pt>
                <c:pt idx="2">
                  <c:v>45657.999988425923</c:v>
                </c:pt>
                <c:pt idx="3">
                  <c:v>46022.999988425923</c:v>
                </c:pt>
              </c:numCache>
            </c:numRef>
          </c:cat>
          <c:val>
            <c:numRef>
              <c:f>Sheet1!$I$10:$L$10</c:f>
              <c:numCache>
                <c:formatCode>#,##0.00</c:formatCode>
                <c:ptCount val="4"/>
                <c:pt idx="0">
                  <c:v>38.789348443402432</c:v>
                </c:pt>
                <c:pt idx="1">
                  <c:v>42.114149738559014</c:v>
                </c:pt>
                <c:pt idx="2">
                  <c:v>45.723934001872536</c:v>
                </c:pt>
                <c:pt idx="3">
                  <c:v>49.643128344899381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E9-5242-A6FE-9EEDA070D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708831"/>
        <c:axId val="51851279"/>
      </c:areaChart>
      <c:dateAx>
        <c:axId val="301708831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51279"/>
        <c:crosses val="autoZero"/>
        <c:auto val="1"/>
        <c:lblOffset val="100"/>
        <c:baseTimeUnit val="years"/>
      </c:dateAx>
      <c:valAx>
        <c:axId val="51851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7088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14</xdr:row>
      <xdr:rowOff>31750</xdr:rowOff>
    </xdr:from>
    <xdr:to>
      <xdr:col>3</xdr:col>
      <xdr:colOff>0</xdr:colOff>
      <xdr:row>31</xdr:row>
      <xdr:rowOff>139700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E3483FA-AF5A-D342-980E-88E92F7A7B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114300</xdr:colOff>
      <xdr:row>20</xdr:row>
      <xdr:rowOff>25400</xdr:rowOff>
    </xdr:from>
    <xdr:to>
      <xdr:col>11</xdr:col>
      <xdr:colOff>749300</xdr:colOff>
      <xdr:row>31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C00B769-C8AF-F946-80F3-8B1D62F886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15"/>
  <sheetViews>
    <sheetView tabSelected="1" workbookViewId="0">
      <selection activeCell="M4" sqref="M4"/>
    </sheetView>
  </sheetViews>
  <sheetFormatPr baseColWidth="10" defaultColWidth="14.33203125" defaultRowHeight="15.75" customHeight="1" x14ac:dyDescent="0.15"/>
  <cols>
    <col min="1" max="1" width="70" customWidth="1"/>
    <col min="2" max="2" width="9.6640625" customWidth="1"/>
    <col min="3" max="3" width="9.33203125" customWidth="1"/>
    <col min="4" max="4" width="6.1640625" customWidth="1"/>
    <col min="5" max="5" width="8.6640625" customWidth="1"/>
    <col min="6" max="6" width="9.6640625" customWidth="1"/>
    <col min="7" max="8" width="11.33203125" customWidth="1"/>
    <col min="9" max="10" width="10.6640625" customWidth="1"/>
    <col min="11" max="11" width="11" customWidth="1"/>
  </cols>
  <sheetData>
    <row r="1" spans="1:12" ht="42" customHeight="1" x14ac:dyDescent="0.15">
      <c r="A1" s="27" t="s">
        <v>16</v>
      </c>
      <c r="B1" s="29" t="s">
        <v>0</v>
      </c>
      <c r="C1" s="30" t="s">
        <v>14</v>
      </c>
      <c r="D1" s="29" t="s">
        <v>1</v>
      </c>
      <c r="E1" s="30" t="s">
        <v>15</v>
      </c>
      <c r="F1" s="30" t="s">
        <v>10</v>
      </c>
      <c r="G1" s="22" t="s">
        <v>18</v>
      </c>
      <c r="H1" s="31" t="s">
        <v>19</v>
      </c>
      <c r="I1" s="23" t="s">
        <v>17</v>
      </c>
      <c r="J1" s="23" t="s">
        <v>17</v>
      </c>
      <c r="K1" s="23" t="s">
        <v>17</v>
      </c>
      <c r="L1" s="23" t="s">
        <v>17</v>
      </c>
    </row>
    <row r="2" spans="1:12" s="20" customFormat="1" ht="18" customHeight="1" x14ac:dyDescent="0.15">
      <c r="A2" s="28"/>
      <c r="B2" s="28"/>
      <c r="C2" s="28"/>
      <c r="D2" s="28"/>
      <c r="E2" s="28"/>
      <c r="F2" s="28"/>
      <c r="G2" s="21">
        <f ca="1">TODAY()</f>
        <v>44604</v>
      </c>
      <c r="H2" s="28"/>
      <c r="I2" s="32">
        <v>44926.999988425923</v>
      </c>
      <c r="J2" s="32">
        <v>45291.999988425923</v>
      </c>
      <c r="K2" s="32">
        <v>45657.999988425923</v>
      </c>
      <c r="L2" s="32">
        <v>46022.999988425923</v>
      </c>
    </row>
    <row r="3" spans="1:12" ht="13" x14ac:dyDescent="0.15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3" x14ac:dyDescent="0.15">
      <c r="A4" s="4" t="s">
        <v>3</v>
      </c>
      <c r="B4" s="5">
        <v>44256</v>
      </c>
      <c r="C4" s="6">
        <v>2</v>
      </c>
      <c r="D4" s="8" t="s">
        <v>4</v>
      </c>
      <c r="E4" s="6">
        <v>5</v>
      </c>
      <c r="F4" s="7">
        <f>RATE(12,0,-1 * C4,E4)</f>
        <v>7.9348438063807605E-2</v>
      </c>
      <c r="G4" s="6">
        <f ca="1">DATEDIF(B4, $G$2, "M")</f>
        <v>11</v>
      </c>
      <c r="H4" s="6">
        <f ca="1">FV(F4,G4,0, -1*C4)</f>
        <v>4.6324243623968409</v>
      </c>
      <c r="I4" s="8">
        <f>FV(F4,DATEDIF(B4, $I$2, "M"),0, -1*C4)</f>
        <v>9.9408841095942577</v>
      </c>
      <c r="J4" s="8">
        <f>FV($F4,DATEDIF($B4, J$2, "M"),0, -1*$C4)</f>
        <v>24.852210273994398</v>
      </c>
      <c r="K4" s="8">
        <f>FV($F4,DATEDIF($B4, K$2, "M"),0, -1*$C4)</f>
        <v>62.130525685007868</v>
      </c>
      <c r="L4" s="8">
        <f>FV($F4,DATEDIF($B4, L$2, "M"),0, -1*$C4)</f>
        <v>155.32631421257437</v>
      </c>
    </row>
    <row r="5" spans="1:12" ht="13" x14ac:dyDescent="0.15">
      <c r="A5" s="4" t="s">
        <v>5</v>
      </c>
      <c r="B5" s="5">
        <v>44338</v>
      </c>
      <c r="C5" s="8">
        <v>6</v>
      </c>
      <c r="D5" s="8" t="s">
        <v>4</v>
      </c>
      <c r="E5" s="8">
        <v>7</v>
      </c>
      <c r="F5" s="7">
        <f>RATE(12,0,-1 * C5,E5)</f>
        <v>1.2928752866031521E-2</v>
      </c>
      <c r="G5" s="8">
        <f ca="1">DATEDIF(B5, $G$2, "M")</f>
        <v>8</v>
      </c>
      <c r="H5" s="6">
        <f ca="1">FV(F5,G5,0, -1*C5)</f>
        <v>6.6493997611511011</v>
      </c>
      <c r="I5" s="8">
        <f>FV(F5,DATEDIF(B5, $I$2, "M"),0, -1*C5)</f>
        <v>7.6586166921678007</v>
      </c>
      <c r="J5" s="8">
        <f>FV($F5,DATEDIF($B5, J$2, "M"),0, -1*$C5)</f>
        <v>8.9350528075293525</v>
      </c>
      <c r="K5" s="8">
        <f>FV($F5,DATEDIF($B5, K$2, "M"),0, -1*$C5)</f>
        <v>10.42422827545121</v>
      </c>
      <c r="L5" s="8">
        <f>FV($F5,DATEDIF($B5, L$2, "M"),0, -1*$C5)</f>
        <v>12.16159965469342</v>
      </c>
    </row>
    <row r="6" spans="1:12" ht="13" x14ac:dyDescent="0.15">
      <c r="A6" s="4" t="s">
        <v>6</v>
      </c>
      <c r="B6" s="5">
        <v>44389</v>
      </c>
      <c r="C6" s="8">
        <v>16</v>
      </c>
      <c r="D6" s="8" t="s">
        <v>4</v>
      </c>
      <c r="E6" s="8">
        <v>18</v>
      </c>
      <c r="F6" s="7">
        <f>RATE(12,0,-1 * C6,E6)</f>
        <v>9.8635805532176195E-3</v>
      </c>
      <c r="G6" s="8">
        <f ca="1">DATEDIF(B6, $G$2, "M")</f>
        <v>7</v>
      </c>
      <c r="H6" s="6">
        <f ca="1">FV(F6,G6,0, -1*C6)</f>
        <v>17.137953261180808</v>
      </c>
      <c r="I6" s="8">
        <f>FV(F6,DATEDIF(B6, $I$2, "M"),0, -1*C6)</f>
        <v>18.905408076584035</v>
      </c>
      <c r="J6" s="8">
        <f>FV($F6,DATEDIF($B6, J$2, "M"),0, -1*$C6)</f>
        <v>21.268584086158594</v>
      </c>
      <c r="K6" s="8">
        <f>FV($F6,DATEDIF($B6, K$2, "M"),0, -1*$C6)</f>
        <v>23.927157096930163</v>
      </c>
      <c r="L6" s="8">
        <f>FV($F6,DATEDIF($B6, L$2, "M"),0, -1*$C6)</f>
        <v>26.918051734048397</v>
      </c>
    </row>
    <row r="7" spans="1:12" ht="13" x14ac:dyDescent="0.15">
      <c r="A7" s="26" t="s">
        <v>13</v>
      </c>
      <c r="B7" s="24"/>
      <c r="C7" s="9"/>
      <c r="D7" s="9"/>
      <c r="E7" s="9"/>
      <c r="F7" s="10"/>
      <c r="G7" s="9"/>
      <c r="H7" s="9">
        <f ca="1">SUM(H4, H6)</f>
        <v>21.770377623577648</v>
      </c>
      <c r="I7" s="9">
        <f>SUM(I4, I6)</f>
        <v>28.846292186178292</v>
      </c>
      <c r="J7" s="9">
        <f>SUM(J4, J6)</f>
        <v>46.120794360152992</v>
      </c>
      <c r="K7" s="9">
        <f>SUM(K4, K6)</f>
        <v>86.057682781938027</v>
      </c>
      <c r="L7" s="9">
        <f>SUM(L4, L6)</f>
        <v>182.24436594662276</v>
      </c>
    </row>
    <row r="8" spans="1:12" ht="13" x14ac:dyDescent="0.15">
      <c r="A8" s="2" t="s">
        <v>7</v>
      </c>
      <c r="B8" s="11"/>
      <c r="C8" s="12"/>
      <c r="D8" s="12"/>
      <c r="E8" s="12"/>
      <c r="F8" s="13"/>
      <c r="G8" s="12"/>
      <c r="H8" s="12"/>
      <c r="I8" s="12"/>
      <c r="J8" s="12"/>
      <c r="K8" s="12"/>
      <c r="L8" s="12"/>
    </row>
    <row r="9" spans="1:12" ht="26" x14ac:dyDescent="0.15">
      <c r="A9" s="14" t="s">
        <v>8</v>
      </c>
      <c r="B9" s="15">
        <v>44440</v>
      </c>
      <c r="C9" s="6">
        <v>10</v>
      </c>
      <c r="D9" s="8" t="s">
        <v>4</v>
      </c>
      <c r="E9" s="6">
        <v>23</v>
      </c>
      <c r="F9" s="7">
        <f>RATE(12,0,-1 * C9,E9)</f>
        <v>7.1874616490761128E-2</v>
      </c>
      <c r="G9" s="8">
        <f ca="1">DATEDIF(B9, $G$2, "M")</f>
        <v>5</v>
      </c>
      <c r="H9" s="6">
        <f ca="1">FV(F9,G9,0, -1*C9)</f>
        <v>14.148810555728213</v>
      </c>
      <c r="I9" s="8">
        <f>FV(F9,DATEDIF(B9, $I$2, "M"),0, -1*C9)</f>
        <v>28.32433974538506</v>
      </c>
      <c r="J9" s="8">
        <f>FV($F9,DATEDIF($B9, J$2, "M"),0, -1*$C9)</f>
        <v>65.145981415403782</v>
      </c>
      <c r="K9" s="8">
        <f>FV($F9,DATEDIF($B9, K$2, "M"),0, -1*$C9)</f>
        <v>149.83575725777041</v>
      </c>
      <c r="L9" s="8">
        <f>FV($F9,DATEDIF($B9, L$2, "M"),0, -1*$C9)</f>
        <v>344.62224169825794</v>
      </c>
    </row>
    <row r="10" spans="1:12" ht="13" x14ac:dyDescent="0.15">
      <c r="A10" s="4" t="s">
        <v>9</v>
      </c>
      <c r="B10" s="15">
        <v>44457</v>
      </c>
      <c r="C10" s="8">
        <v>35</v>
      </c>
      <c r="D10" s="8" t="s">
        <v>4</v>
      </c>
      <c r="E10" s="8">
        <v>38</v>
      </c>
      <c r="F10" s="7">
        <f>RATE(12,0,-1 * C10,E10)</f>
        <v>6.8767115922893432E-3</v>
      </c>
      <c r="G10" s="8">
        <f ca="1">DATEDIF(B10, $G$2, "M")</f>
        <v>4</v>
      </c>
      <c r="H10" s="6">
        <f ca="1">FV(F10,G10,0, -1*C10)</f>
        <v>35.972715952428032</v>
      </c>
      <c r="I10" s="8">
        <f>FV(F10,DATEDIF(B10, $I$2, "M"),0, -1*C10)</f>
        <v>38.789348443402432</v>
      </c>
      <c r="J10" s="8">
        <f>FV($F10,DATEDIF($B10, J$2, "M"),0, -1*$C10)</f>
        <v>42.114149738559014</v>
      </c>
      <c r="K10" s="8">
        <f>FV($F10,DATEDIF($B10, K$2, "M"),0, -1*$C10)</f>
        <v>45.723934001872536</v>
      </c>
      <c r="L10" s="8">
        <f>FV($F10,DATEDIF($B10, L$2, "M"),0, -1*$C10)</f>
        <v>49.643128344899381</v>
      </c>
    </row>
    <row r="11" spans="1:12" ht="13" x14ac:dyDescent="0.15">
      <c r="A11" s="26" t="s">
        <v>12</v>
      </c>
      <c r="B11" s="24"/>
      <c r="C11" s="9"/>
      <c r="D11" s="9"/>
      <c r="E11" s="9"/>
      <c r="F11" s="10"/>
      <c r="G11" s="9"/>
      <c r="H11" s="9">
        <f ca="1">SUM(H9)</f>
        <v>14.148810555728213</v>
      </c>
      <c r="I11" s="9">
        <f>SUM(I9)</f>
        <v>28.32433974538506</v>
      </c>
      <c r="J11" s="9">
        <f>SUM(J9)</f>
        <v>65.145981415403782</v>
      </c>
      <c r="K11" s="9">
        <f>SUM(K9)</f>
        <v>149.83575725777041</v>
      </c>
      <c r="L11" s="9">
        <f>SUM(L9)</f>
        <v>344.62224169825794</v>
      </c>
    </row>
    <row r="12" spans="1:12" ht="13" x14ac:dyDescent="0.15">
      <c r="A12" s="1"/>
      <c r="B12" s="16"/>
      <c r="C12" s="17"/>
      <c r="D12" s="17"/>
      <c r="E12" s="17"/>
      <c r="F12" s="18"/>
      <c r="G12" s="17"/>
      <c r="H12" s="17"/>
      <c r="I12" s="17"/>
      <c r="J12" s="17"/>
      <c r="K12" s="17"/>
      <c r="L12" s="17"/>
    </row>
    <row r="13" spans="1:12" ht="13" x14ac:dyDescent="0.15">
      <c r="A13" s="25" t="s">
        <v>11</v>
      </c>
      <c r="B13" s="13"/>
      <c r="C13" s="12"/>
      <c r="D13" s="12"/>
      <c r="E13" s="13"/>
      <c r="F13" s="13"/>
      <c r="G13" s="13"/>
      <c r="H13" s="12">
        <f ca="1">SUM(H7,H11)</f>
        <v>35.919188179305863</v>
      </c>
      <c r="I13" s="12">
        <f>SUM(I7,I11)</f>
        <v>57.170631931563349</v>
      </c>
      <c r="J13" s="12">
        <f>SUM(J7,J11)</f>
        <v>111.26677577555677</v>
      </c>
      <c r="K13" s="12">
        <f>SUM(K7,K11)</f>
        <v>235.89344003970842</v>
      </c>
      <c r="L13" s="12">
        <f>SUM(L7,L11)</f>
        <v>526.86660764488067</v>
      </c>
    </row>
    <row r="15" spans="1:12" ht="13" x14ac:dyDescent="0.15">
      <c r="A15" s="19"/>
    </row>
  </sheetData>
  <mergeCells count="7">
    <mergeCell ref="H1:H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Paul Hammant</cp:lastModifiedBy>
  <dcterms:modified xsi:type="dcterms:W3CDTF">2022-02-12T07:57:41Z</dcterms:modified>
</cp:coreProperties>
</file>